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tabRatio="991" activeTab="0"/>
  </bookViews>
  <sheets>
    <sheet name="Linhas CIEM Algodão" sheetId="1" r:id="rId1"/>
    <sheet name="TABELA DO INSS EMPREGADO" sheetId="2" r:id="rId2"/>
    <sheet name="TABELA FGTS" sheetId="3" r:id="rId3"/>
    <sheet name="ADCIONAL NOTURNO" sheetId="4" r:id="rId4"/>
    <sheet name="ENQUADRAMENTO SIMPLES NACIONAL" sheetId="5" r:id="rId5"/>
    <sheet name="ENQUADRAMENTO LUCRO PRESUMIDO" sheetId="6" r:id="rId6"/>
  </sheets>
  <definedNames/>
  <calcPr fullCalcOnLoad="1"/>
</workbook>
</file>

<file path=xl/comments1.xml><?xml version="1.0" encoding="utf-8"?>
<comments xmlns="http://schemas.openxmlformats.org/spreadsheetml/2006/main">
  <authors>
    <author>julio.prado</author>
    <author>Recepcao</author>
  </authors>
  <commentList>
    <comment ref="D22" authorId="0">
      <text>
        <r>
          <rPr>
            <b/>
            <sz val="9"/>
            <rFont val="Tahoma"/>
            <family val="2"/>
          </rPr>
          <t>Digitar o salario da categoria</t>
        </r>
        <r>
          <rPr>
            <sz val="9"/>
            <rFont val="Tahoma"/>
            <family val="2"/>
          </rPr>
          <t xml:space="preserve">
** Considerar 12 motoristas.</t>
        </r>
      </text>
    </comment>
    <comment ref="D37" authorId="0">
      <text>
        <r>
          <rPr>
            <b/>
            <sz val="9"/>
            <rFont val="Tahoma"/>
            <family val="2"/>
          </rPr>
          <t>Digitar o salario da categoria</t>
        </r>
        <r>
          <rPr>
            <sz val="9"/>
            <rFont val="Tahoma"/>
            <family val="2"/>
          </rPr>
          <t xml:space="preserve">
* Considerar 12 monitores</t>
        </r>
      </text>
    </comment>
    <comment ref="C42" authorId="0">
      <text>
        <r>
          <rPr>
            <b/>
            <sz val="9"/>
            <rFont val="Tahoma"/>
            <family val="2"/>
          </rPr>
          <t>Assistencia Medica e Vale Refeição</t>
        </r>
        <r>
          <rPr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2"/>
          </rPr>
          <t>Digitar o salario da categoria</t>
        </r>
        <r>
          <rPr>
            <sz val="9"/>
            <rFont val="Tahoma"/>
            <family val="2"/>
          </rPr>
          <t xml:space="preserve">
</t>
        </r>
      </text>
    </comment>
    <comment ref="C56" authorId="0">
      <text>
        <r>
          <rPr>
            <b/>
            <sz val="9"/>
            <rFont val="Tahoma"/>
            <family val="2"/>
          </rPr>
          <t>Assistencia Medica e Vale Refeição</t>
        </r>
        <r>
          <rPr>
            <sz val="9"/>
            <rFont val="Tahoma"/>
            <family val="2"/>
          </rPr>
          <t xml:space="preserve">
</t>
        </r>
      </text>
    </comment>
    <comment ref="C92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Tem que analisar o lucro da empresa pela DRE - Demonstrativo do Resultado do Exercício</t>
        </r>
      </text>
    </comment>
    <comment ref="E94" authorId="1">
      <text>
        <r>
          <rPr>
            <sz val="11"/>
            <color theme="1"/>
            <rFont val="Calibri"/>
            <family val="2"/>
          </rPr>
          <t>Para alterar esse valor:
Preencha abaixo "Nota 4" - Documentação</t>
        </r>
      </text>
    </comment>
    <comment ref="E95" authorId="1">
      <text>
        <r>
          <rPr>
            <sz val="11"/>
            <color theme="1"/>
            <rFont val="Calibri"/>
            <family val="2"/>
          </rPr>
          <t>Para alterar esse valor:
Preencha abaixo "Nota 5" - Manutenção</t>
        </r>
      </text>
    </comment>
    <comment ref="D100" authorId="0">
      <text>
        <r>
          <rPr>
            <b/>
            <sz val="9"/>
            <rFont val="Tahoma"/>
            <family val="2"/>
          </rPr>
          <t>Este percentual vai depender se a empresa é optante pelo Simples Nacional ou Lucro Presumido</t>
        </r>
      </text>
    </comment>
  </commentList>
</comments>
</file>

<file path=xl/sharedStrings.xml><?xml version="1.0" encoding="utf-8"?>
<sst xmlns="http://schemas.openxmlformats.org/spreadsheetml/2006/main" count="110" uniqueCount="78">
  <si>
    <t>Veículo</t>
  </si>
  <si>
    <t>Ano</t>
  </si>
  <si>
    <t>Valor</t>
  </si>
  <si>
    <t>Descrição dos Custos</t>
  </si>
  <si>
    <t>Valor Anual</t>
  </si>
  <si>
    <t>INSS</t>
  </si>
  <si>
    <t>FGTS</t>
  </si>
  <si>
    <t>Férias</t>
  </si>
  <si>
    <t>13º Salário</t>
  </si>
  <si>
    <t>Sub-Totais</t>
  </si>
  <si>
    <t>Totais</t>
  </si>
  <si>
    <t>Adic.Férias</t>
  </si>
  <si>
    <t>Total</t>
  </si>
  <si>
    <t>Salário mensal</t>
  </si>
  <si>
    <t>ÔNIBUS</t>
  </si>
  <si>
    <t>PLANILHA DE CUSTOS DO TRANSPORTE ESCOLAR</t>
  </si>
  <si>
    <t>Nº Meses com Transportes</t>
  </si>
  <si>
    <t>Nº Dias Letivos Ano</t>
  </si>
  <si>
    <t>Média Dias Letivos/Mês</t>
  </si>
  <si>
    <t>Percurso Mensal - Km</t>
  </si>
  <si>
    <t>Lucro</t>
  </si>
  <si>
    <t>Benefícios</t>
  </si>
  <si>
    <t>IPVA</t>
  </si>
  <si>
    <t>DPVAT</t>
  </si>
  <si>
    <t>Vistorias - Detran</t>
  </si>
  <si>
    <t>Vistoria e Renovação CRMPF</t>
  </si>
  <si>
    <t>Vistoria Tacógrafo</t>
  </si>
  <si>
    <t>Discos Diagrama (Tacógrafos)</t>
  </si>
  <si>
    <t>Licenciamento</t>
  </si>
  <si>
    <t>Assessoria Contábil</t>
  </si>
  <si>
    <t>Valor Mensal</t>
  </si>
  <si>
    <t>Consumo Combustível</t>
  </si>
  <si>
    <t>Média/Consumo</t>
  </si>
  <si>
    <t>Valor/Litro</t>
  </si>
  <si>
    <t>Km</t>
  </si>
  <si>
    <t>Percurso Diário - Km</t>
  </si>
  <si>
    <t>Relação Combustível/Manutenção</t>
  </si>
  <si>
    <t>Valor por Km:</t>
  </si>
  <si>
    <t>Valores Anuais</t>
  </si>
  <si>
    <t>Seguro Passageiros</t>
  </si>
  <si>
    <t>Adc. Noturno</t>
  </si>
  <si>
    <t>Manutenção(Pneus,Freios,Oleos,Peças,etc)</t>
  </si>
  <si>
    <t>salario</t>
  </si>
  <si>
    <t>jornada mensal</t>
  </si>
  <si>
    <t>220 horas (44 horas/semana)</t>
  </si>
  <si>
    <t>valor da hora</t>
  </si>
  <si>
    <t>adicional noturno por hora</t>
  </si>
  <si>
    <t>Enquadramento (Simples Nacional ou Lucro Presumido)</t>
  </si>
  <si>
    <t>https://www.contabilizei.com.br/contabilidade-online/anexo-3-simples-nacional</t>
  </si>
  <si>
    <t>https://www.contabilizei.com.br/contabilidade-online/lucro-presumido/</t>
  </si>
  <si>
    <t>IMPOSTOS MENSAIS</t>
  </si>
  <si>
    <t>IMPOSTOS TRIMESTRAIS</t>
  </si>
  <si>
    <t>Aux. Transporte</t>
  </si>
  <si>
    <t>Uniforme</t>
  </si>
  <si>
    <t>Administrativo</t>
  </si>
  <si>
    <t>Qte Passageiros</t>
  </si>
  <si>
    <t>Consumo Combustível - Ocioso</t>
  </si>
  <si>
    <t>LINHAS: PALMEIRAS, FERREIRAS, FAZENDINHA, SOBRADINHO E CRUZ ALTA</t>
  </si>
  <si>
    <t>Nota - 1</t>
  </si>
  <si>
    <r>
      <t>Salário Motorista+Encargos (Simples Nacional) -</t>
    </r>
    <r>
      <rPr>
        <b/>
        <sz val="12"/>
        <rFont val="Arial"/>
        <family val="2"/>
      </rPr>
      <t xml:space="preserve"> Nota - 2</t>
    </r>
  </si>
  <si>
    <r>
      <t xml:space="preserve">Salário Monitor+Encargos (Simples Nacional) - </t>
    </r>
    <r>
      <rPr>
        <b/>
        <sz val="12"/>
        <rFont val="Arial"/>
        <family val="2"/>
      </rPr>
      <t>Nota 3</t>
    </r>
  </si>
  <si>
    <r>
      <t xml:space="preserve">Salário Mecanico+Encargos (Simples Nacional) - </t>
    </r>
    <r>
      <rPr>
        <b/>
        <sz val="12"/>
        <rFont val="Arial"/>
        <family val="2"/>
      </rPr>
      <t>Nota 4</t>
    </r>
  </si>
  <si>
    <r>
      <t>Documentação (IPVA, Vistórias.etc)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Nota 5</t>
    </r>
  </si>
  <si>
    <r>
      <t>Consumo Combustível/Manutenção -</t>
    </r>
    <r>
      <rPr>
        <b/>
        <sz val="12"/>
        <rFont val="Arial"/>
        <family val="2"/>
      </rPr>
      <t xml:space="preserve"> Nota 6</t>
    </r>
  </si>
  <si>
    <t>Combustível - Nota 6</t>
  </si>
  <si>
    <t>Documentação (IPVA, Vistórias.etc) - Nota 5</t>
  </si>
  <si>
    <t>Manutenção (Pneus, Freios, Óleos, Peças,etc) - Nota 6</t>
  </si>
  <si>
    <t>Salário Motorista - Nota 2</t>
  </si>
  <si>
    <t>Salario Monitor - Nota 3</t>
  </si>
  <si>
    <t>Salario Mecanico - Nota 4</t>
  </si>
  <si>
    <r>
      <rPr>
        <b/>
        <u val="single"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 2 - 3 - 4, Verificar o percentual de desconto de INSS, FGTS conforme tabelas e adequar a formula da celula correspondente</t>
    </r>
  </si>
  <si>
    <r>
      <rPr>
        <b/>
        <u val="single"/>
        <sz val="12"/>
        <color indexed="8"/>
        <rFont val="Arial"/>
        <family val="2"/>
      </rPr>
      <t>Nota</t>
    </r>
    <r>
      <rPr>
        <b/>
        <sz val="12"/>
        <color indexed="8"/>
        <rFont val="Arial"/>
        <family val="2"/>
      </rPr>
      <t xml:space="preserve"> - 1,  Relacionar a quantidade de veículos por ano e valor.</t>
    </r>
  </si>
  <si>
    <t xml:space="preserve">Nota: 6, Custos de combustíveis, peças, pneus e etc. </t>
  </si>
  <si>
    <t>Obs: Digitar valores e quantidades somente nas células coloridas ( em destaque )</t>
  </si>
  <si>
    <r>
      <rPr>
        <b/>
        <u val="single"/>
        <sz val="12"/>
        <color indexed="8"/>
        <rFont val="Arial"/>
        <family val="2"/>
      </rPr>
      <t>Nota:</t>
    </r>
    <r>
      <rPr>
        <b/>
        <sz val="12"/>
        <color indexed="8"/>
        <rFont val="Arial"/>
        <family val="2"/>
      </rPr>
      <t xml:space="preserve"> 05, Informar valores de documentações, vistorias, assesorias e despesas Administrativas.</t>
    </r>
  </si>
  <si>
    <t>TERMO DE REFERÊNCIA.</t>
  </si>
  <si>
    <t>PARA A ESCOLA MUNICIPAL PROFESSORA MARIA BARBOSA - CONFORME</t>
  </si>
  <si>
    <t>MODELO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</si>
</sst>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_(* #,##0_);_(* \(#,##0\);_(* &quot;-&quot;??_);_(@_)"/>
    <numFmt numFmtId="180" formatCode="0.0"/>
    <numFmt numFmtId="181" formatCode="&quot;R$&quot;\ #,##0.00"/>
    <numFmt numFmtId="182" formatCode="0.0000%"/>
    <numFmt numFmtId="183" formatCode="0.000%"/>
    <numFmt numFmtId="184" formatCode="#,##0.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&quot;Ativar&quot;;&quot;Ativar&quot;;&quot;Desativar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3"/>
      <color indexed="8"/>
      <name val="Arial"/>
      <family val="2"/>
    </font>
    <font>
      <u val="single"/>
      <sz val="13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Calibri"/>
      <family val="2"/>
    </font>
    <font>
      <b/>
      <i/>
      <sz val="11"/>
      <color indexed="62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3"/>
      <color theme="1"/>
      <name val="Arial"/>
      <family val="2"/>
    </font>
    <font>
      <u val="single"/>
      <sz val="13"/>
      <color theme="1"/>
      <name val="Arial"/>
      <family val="2"/>
    </font>
    <font>
      <u val="single"/>
      <sz val="10"/>
      <color theme="1"/>
      <name val="Arial"/>
      <family val="2"/>
    </font>
    <font>
      <b/>
      <i/>
      <sz val="11"/>
      <color theme="3" tint="0.39998000860214233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177" fontId="0" fillId="33" borderId="0" xfId="52" applyFont="1" applyFill="1" applyAlignment="1">
      <alignment/>
    </xf>
    <xf numFmtId="9" fontId="0" fillId="33" borderId="0" xfId="0" applyNumberFormat="1" applyFill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177" fontId="3" fillId="0" borderId="15" xfId="52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177" fontId="2" fillId="0" borderId="18" xfId="52" applyFont="1" applyFill="1" applyBorder="1" applyAlignment="1" applyProtection="1">
      <alignment vertical="center"/>
      <protection locked="0"/>
    </xf>
    <xf numFmtId="0" fontId="2" fillId="13" borderId="18" xfId="0" applyFont="1" applyFill="1" applyBorder="1" applyAlignment="1" applyProtection="1">
      <alignment horizontal="center" vertical="center"/>
      <protection locked="0"/>
    </xf>
    <xf numFmtId="177" fontId="2" fillId="13" borderId="18" xfId="52" applyFont="1" applyFill="1" applyBorder="1" applyAlignment="1" applyProtection="1">
      <alignment vertical="center"/>
      <protection locked="0"/>
    </xf>
    <xf numFmtId="177" fontId="2" fillId="0" borderId="14" xfId="52" applyFont="1" applyFill="1" applyBorder="1" applyAlignment="1" applyProtection="1">
      <alignment vertical="center"/>
      <protection locked="0"/>
    </xf>
    <xf numFmtId="177" fontId="57" fillId="0" borderId="0" xfId="52" applyFont="1" applyFill="1" applyBorder="1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2" fillId="0" borderId="18" xfId="5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8" xfId="52" applyNumberFormat="1" applyFont="1" applyFill="1" applyBorder="1" applyAlignment="1" applyProtection="1">
      <alignment vertical="center"/>
      <protection locked="0"/>
    </xf>
    <xf numFmtId="4" fontId="3" fillId="0" borderId="18" xfId="52" applyNumberFormat="1" applyFont="1" applyFill="1" applyBorder="1" applyAlignment="1" applyProtection="1">
      <alignment vertical="center"/>
      <protection locked="0"/>
    </xf>
    <xf numFmtId="0" fontId="58" fillId="0" borderId="0" xfId="0" applyFont="1" applyBorder="1" applyAlignment="1">
      <alignment vertical="center"/>
    </xf>
    <xf numFmtId="0" fontId="57" fillId="0" borderId="20" xfId="0" applyFont="1" applyFill="1" applyBorder="1" applyAlignment="1" applyProtection="1">
      <alignment horizontal="center" vertical="center"/>
      <protection locked="0"/>
    </xf>
    <xf numFmtId="177" fontId="57" fillId="0" borderId="20" xfId="52" applyFont="1" applyFill="1" applyBorder="1" applyAlignment="1" applyProtection="1">
      <alignment vertical="center"/>
      <protection locked="0"/>
    </xf>
    <xf numFmtId="177" fontId="57" fillId="0" borderId="21" xfId="52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58" fillId="0" borderId="11" xfId="0" applyFont="1" applyBorder="1" applyAlignment="1">
      <alignment vertical="center"/>
    </xf>
    <xf numFmtId="177" fontId="57" fillId="0" borderId="11" xfId="52" applyFont="1" applyFill="1" applyBorder="1" applyAlignment="1" applyProtection="1">
      <alignment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8" xfId="52" applyFont="1" applyFill="1" applyBorder="1" applyAlignment="1">
      <alignment vertical="center"/>
    </xf>
    <xf numFmtId="0" fontId="62" fillId="0" borderId="0" xfId="0" applyFont="1" applyAlignment="1">
      <alignment vertical="center"/>
    </xf>
    <xf numFmtId="177" fontId="2" fillId="0" borderId="18" xfId="52" applyFont="1" applyFill="1" applyBorder="1" applyAlignment="1">
      <alignment horizontal="right" vertical="center"/>
    </xf>
    <xf numFmtId="43" fontId="2" fillId="0" borderId="18" xfId="0" applyNumberFormat="1" applyFont="1" applyFill="1" applyBorder="1" applyAlignment="1">
      <alignment vertical="center"/>
    </xf>
    <xf numFmtId="177" fontId="2" fillId="13" borderId="18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177" fontId="2" fillId="13" borderId="18" xfId="52" applyFont="1" applyFill="1" applyBorder="1" applyAlignment="1">
      <alignment vertical="center"/>
    </xf>
    <xf numFmtId="177" fontId="3" fillId="0" borderId="18" xfId="52" applyFont="1" applyFill="1" applyBorder="1" applyAlignment="1">
      <alignment vertical="center"/>
    </xf>
    <xf numFmtId="176" fontId="3" fillId="0" borderId="18" xfId="46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43" fontId="63" fillId="0" borderId="20" xfId="0" applyNumberFormat="1" applyFont="1" applyFill="1" applyBorder="1" applyAlignment="1">
      <alignment vertical="center"/>
    </xf>
    <xf numFmtId="177" fontId="57" fillId="0" borderId="20" xfId="52" applyFont="1" applyFill="1" applyBorder="1" applyAlignment="1">
      <alignment vertical="center"/>
    </xf>
    <xf numFmtId="177" fontId="57" fillId="0" borderId="20" xfId="0" applyNumberFormat="1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176" fontId="3" fillId="0" borderId="20" xfId="46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43" fontId="63" fillId="0" borderId="25" xfId="0" applyNumberFormat="1" applyFont="1" applyFill="1" applyBorder="1" applyAlignment="1">
      <alignment vertical="center"/>
    </xf>
    <xf numFmtId="177" fontId="57" fillId="0" borderId="25" xfId="52" applyFont="1" applyFill="1" applyBorder="1" applyAlignment="1">
      <alignment vertical="center"/>
    </xf>
    <xf numFmtId="177" fontId="57" fillId="0" borderId="25" xfId="0" applyNumberFormat="1" applyFont="1" applyFill="1" applyBorder="1" applyAlignment="1">
      <alignment vertical="center"/>
    </xf>
    <xf numFmtId="0" fontId="57" fillId="0" borderId="25" xfId="0" applyFont="1" applyFill="1" applyBorder="1" applyAlignment="1">
      <alignment vertical="center"/>
    </xf>
    <xf numFmtId="176" fontId="3" fillId="0" borderId="25" xfId="46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Fill="1" applyBorder="1" applyAlignment="1">
      <alignment horizontal="right" vertical="center"/>
    </xf>
    <xf numFmtId="43" fontId="63" fillId="0" borderId="0" xfId="0" applyNumberFormat="1" applyFont="1" applyFill="1" applyBorder="1" applyAlignment="1">
      <alignment vertical="center"/>
    </xf>
    <xf numFmtId="177" fontId="57" fillId="0" borderId="0" xfId="52" applyFont="1" applyFill="1" applyBorder="1" applyAlignment="1">
      <alignment vertical="center"/>
    </xf>
    <xf numFmtId="177" fontId="57" fillId="0" borderId="0" xfId="0" applyNumberFormat="1" applyFont="1" applyFill="1" applyBorder="1" applyAlignment="1">
      <alignment vertical="center"/>
    </xf>
    <xf numFmtId="176" fontId="3" fillId="0" borderId="0" xfId="46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177" fontId="2" fillId="0" borderId="0" xfId="52" applyFont="1" applyFill="1" applyBorder="1" applyAlignment="1" applyProtection="1">
      <alignment vertical="center"/>
      <protection locked="0"/>
    </xf>
    <xf numFmtId="0" fontId="33" fillId="0" borderId="19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7" fontId="3" fillId="0" borderId="28" xfId="52" applyFont="1" applyFill="1" applyBorder="1" applyAlignment="1">
      <alignment vertical="center"/>
    </xf>
    <xf numFmtId="177" fontId="2" fillId="0" borderId="28" xfId="52" applyFont="1" applyFill="1" applyBorder="1" applyAlignment="1">
      <alignment vertical="center"/>
    </xf>
    <xf numFmtId="176" fontId="3" fillId="0" borderId="28" xfId="46" applyFont="1" applyFill="1" applyBorder="1" applyAlignment="1">
      <alignment vertical="center"/>
    </xf>
    <xf numFmtId="177" fontId="2" fillId="0" borderId="21" xfId="52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177" fontId="3" fillId="0" borderId="0" xfId="52" applyFont="1" applyFill="1" applyBorder="1" applyAlignment="1">
      <alignment vertical="center"/>
    </xf>
    <xf numFmtId="177" fontId="2" fillId="0" borderId="0" xfId="52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177" fontId="64" fillId="0" borderId="0" xfId="52" applyFont="1" applyFill="1" applyBorder="1" applyAlignment="1">
      <alignment vertical="center"/>
    </xf>
    <xf numFmtId="0" fontId="57" fillId="0" borderId="11" xfId="0" applyFont="1" applyFill="1" applyBorder="1" applyAlignment="1">
      <alignment horizontal="left" vertical="center"/>
    </xf>
    <xf numFmtId="177" fontId="64" fillId="0" borderId="11" xfId="52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177" fontId="57" fillId="0" borderId="11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7" fontId="2" fillId="0" borderId="23" xfId="52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7" fontId="3" fillId="0" borderId="27" xfId="0" applyNumberFormat="1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177" fontId="63" fillId="0" borderId="28" xfId="52" applyFont="1" applyBorder="1" applyAlignment="1">
      <alignment horizontal="right" vertical="center"/>
    </xf>
    <xf numFmtId="177" fontId="63" fillId="0" borderId="28" xfId="0" applyNumberFormat="1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177" fontId="63" fillId="0" borderId="0" xfId="52" applyFont="1" applyBorder="1" applyAlignment="1">
      <alignment horizontal="right" vertical="center"/>
    </xf>
    <xf numFmtId="177" fontId="63" fillId="0" borderId="0" xfId="0" applyNumberFormat="1" applyFont="1" applyBorder="1" applyAlignment="1">
      <alignment vertical="center"/>
    </xf>
    <xf numFmtId="177" fontId="63" fillId="0" borderId="11" xfId="52" applyFont="1" applyBorder="1" applyAlignment="1">
      <alignment horizontal="right" vertical="center"/>
    </xf>
    <xf numFmtId="177" fontId="63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7" fontId="2" fillId="0" borderId="18" xfId="52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7" fontId="3" fillId="0" borderId="18" xfId="52" applyFont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184" fontId="2" fillId="13" borderId="18" xfId="52" applyNumberFormat="1" applyFont="1" applyFill="1" applyBorder="1" applyAlignment="1">
      <alignment vertical="center"/>
    </xf>
    <xf numFmtId="7" fontId="0" fillId="0" borderId="0" xfId="0" applyNumberFormat="1" applyAlignment="1">
      <alignment vertical="center"/>
    </xf>
    <xf numFmtId="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44" fontId="3" fillId="0" borderId="18" xfId="52" applyNumberFormat="1" applyFont="1" applyFill="1" applyBorder="1" applyAlignment="1" applyProtection="1">
      <alignment vertical="center"/>
      <protection locked="0"/>
    </xf>
    <xf numFmtId="177" fontId="57" fillId="0" borderId="14" xfId="52" applyFont="1" applyFill="1" applyBorder="1" applyAlignment="1" applyProtection="1">
      <alignment vertical="center"/>
      <protection locked="0"/>
    </xf>
    <xf numFmtId="177" fontId="57" fillId="0" borderId="0" xfId="52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181" fontId="58" fillId="0" borderId="20" xfId="0" applyNumberFormat="1" applyFont="1" applyBorder="1" applyAlignment="1">
      <alignment vertical="center"/>
    </xf>
    <xf numFmtId="177" fontId="57" fillId="0" borderId="14" xfId="0" applyNumberFormat="1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177" fontId="57" fillId="0" borderId="25" xfId="52" applyFont="1" applyBorder="1" applyAlignment="1">
      <alignment vertical="center"/>
    </xf>
    <xf numFmtId="0" fontId="58" fillId="0" borderId="25" xfId="0" applyFont="1" applyBorder="1" applyAlignment="1">
      <alignment horizontal="right" vertical="center"/>
    </xf>
    <xf numFmtId="181" fontId="58" fillId="0" borderId="25" xfId="0" applyNumberFormat="1" applyFont="1" applyBorder="1" applyAlignment="1">
      <alignment vertical="center"/>
    </xf>
    <xf numFmtId="177" fontId="57" fillId="0" borderId="25" xfId="0" applyNumberFormat="1" applyFont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177" fontId="3" fillId="0" borderId="23" xfId="52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9" fontId="2" fillId="13" borderId="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77" fontId="2" fillId="0" borderId="17" xfId="52" applyFont="1" applyFill="1" applyBorder="1" applyAlignment="1" applyProtection="1">
      <alignment vertical="center"/>
      <protection locked="0"/>
    </xf>
    <xf numFmtId="177" fontId="2" fillId="0" borderId="17" xfId="0" applyNumberFormat="1" applyFon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177" fontId="2" fillId="0" borderId="19" xfId="52" applyFont="1" applyFill="1" applyBorder="1" applyAlignment="1" applyProtection="1">
      <alignment vertical="center"/>
      <protection locked="0"/>
    </xf>
    <xf numFmtId="177" fontId="2" fillId="0" borderId="19" xfId="0" applyNumberFormat="1" applyFont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177" fontId="2" fillId="0" borderId="19" xfId="52" applyFont="1" applyBorder="1" applyAlignment="1">
      <alignment vertical="center"/>
    </xf>
    <xf numFmtId="177" fontId="2" fillId="0" borderId="19" xfId="52" applyFont="1" applyFill="1" applyBorder="1" applyAlignment="1">
      <alignment vertical="center"/>
    </xf>
    <xf numFmtId="177" fontId="2" fillId="0" borderId="19" xfId="52" applyFont="1" applyFill="1" applyBorder="1" applyAlignment="1" applyProtection="1">
      <alignment vertical="center"/>
      <protection/>
    </xf>
    <xf numFmtId="0" fontId="49" fillId="0" borderId="22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177" fontId="3" fillId="0" borderId="27" xfId="52" applyFont="1" applyBorder="1" applyAlignment="1">
      <alignment vertical="center"/>
    </xf>
    <xf numFmtId="9" fontId="2" fillId="13" borderId="16" xfId="0" applyNumberFormat="1" applyFont="1" applyFill="1" applyBorder="1" applyAlignment="1">
      <alignment horizontal="center" vertical="center"/>
    </xf>
    <xf numFmtId="177" fontId="3" fillId="0" borderId="27" xfId="52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83" fontId="2" fillId="0" borderId="2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23" xfId="5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0" fontId="2" fillId="0" borderId="16" xfId="0" applyNumberFormat="1" applyFont="1" applyFill="1" applyBorder="1" applyAlignment="1">
      <alignment vertical="center"/>
    </xf>
    <xf numFmtId="0" fontId="63" fillId="34" borderId="23" xfId="0" applyFont="1" applyFill="1" applyBorder="1" applyAlignment="1">
      <alignment horizontal="left" vertical="center"/>
    </xf>
    <xf numFmtId="43" fontId="63" fillId="34" borderId="23" xfId="0" applyNumberFormat="1" applyFont="1" applyFill="1" applyBorder="1" applyAlignment="1">
      <alignment horizontal="left" vertical="center"/>
    </xf>
    <xf numFmtId="177" fontId="58" fillId="34" borderId="23" xfId="52" applyFont="1" applyFill="1" applyBorder="1" applyAlignment="1">
      <alignment vertical="center"/>
    </xf>
    <xf numFmtId="0" fontId="57" fillId="34" borderId="23" xfId="0" applyFont="1" applyFill="1" applyBorder="1" applyAlignment="1">
      <alignment vertical="center"/>
    </xf>
    <xf numFmtId="44" fontId="63" fillId="34" borderId="23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horizontal="left" vertical="center"/>
    </xf>
    <xf numFmtId="177" fontId="64" fillId="0" borderId="28" xfId="52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177" fontId="57" fillId="0" borderId="28" xfId="0" applyNumberFormat="1" applyFont="1" applyFill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177" fontId="66" fillId="0" borderId="0" xfId="52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177" fontId="65" fillId="0" borderId="0" xfId="0" applyNumberFormat="1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3" fillId="13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7" fontId="3" fillId="0" borderId="26" xfId="0" applyNumberFormat="1" applyFont="1" applyBorder="1" applyAlignment="1">
      <alignment horizontal="right" vertical="center"/>
    </xf>
    <xf numFmtId="7" fontId="3" fillId="0" borderId="27" xfId="0" applyNumberFormat="1" applyFont="1" applyBorder="1" applyAlignment="1">
      <alignment horizontal="right" vertical="center"/>
    </xf>
    <xf numFmtId="7" fontId="3" fillId="13" borderId="26" xfId="0" applyNumberFormat="1" applyFont="1" applyFill="1" applyBorder="1" applyAlignment="1">
      <alignment horizontal="right" vertical="center"/>
    </xf>
    <xf numFmtId="7" fontId="3" fillId="13" borderId="27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77" fontId="3" fillId="0" borderId="26" xfId="52" applyFont="1" applyBorder="1" applyAlignment="1">
      <alignment horizontal="left" vertical="center"/>
    </xf>
    <xf numFmtId="177" fontId="3" fillId="0" borderId="23" xfId="52" applyFont="1" applyBorder="1" applyAlignment="1">
      <alignment horizontal="left" vertical="center"/>
    </xf>
    <xf numFmtId="177" fontId="3" fillId="0" borderId="27" xfId="52" applyFont="1" applyBorder="1" applyAlignment="1">
      <alignment horizontal="left" vertical="center"/>
    </xf>
    <xf numFmtId="177" fontId="2" fillId="0" borderId="26" xfId="52" applyFont="1" applyFill="1" applyBorder="1" applyAlignment="1" applyProtection="1">
      <alignment horizontal="left" vertical="center"/>
      <protection locked="0"/>
    </xf>
    <xf numFmtId="177" fontId="2" fillId="0" borderId="23" xfId="52" applyFont="1" applyFill="1" applyBorder="1" applyAlignment="1" applyProtection="1">
      <alignment horizontal="left" vertical="center"/>
      <protection locked="0"/>
    </xf>
    <xf numFmtId="177" fontId="2" fillId="0" borderId="27" xfId="52" applyFont="1" applyFill="1" applyBorder="1" applyAlignment="1" applyProtection="1">
      <alignment horizontal="left" vertical="center"/>
      <protection locked="0"/>
    </xf>
    <xf numFmtId="0" fontId="67" fillId="0" borderId="26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right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67" fillId="0" borderId="26" xfId="0" applyFont="1" applyFill="1" applyBorder="1" applyAlignment="1">
      <alignment horizontal="left" vertical="center"/>
    </xf>
    <xf numFmtId="0" fontId="67" fillId="0" borderId="23" xfId="0" applyFont="1" applyFill="1" applyBorder="1" applyAlignment="1">
      <alignment horizontal="left" vertical="center"/>
    </xf>
    <xf numFmtId="0" fontId="67" fillId="0" borderId="27" xfId="0" applyFont="1" applyFill="1" applyBorder="1" applyAlignment="1">
      <alignment horizontal="left" vertical="center"/>
    </xf>
    <xf numFmtId="0" fontId="67" fillId="34" borderId="0" xfId="0" applyFont="1" applyFill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8</xdr:row>
      <xdr:rowOff>161925</xdr:rowOff>
    </xdr:from>
    <xdr:to>
      <xdr:col>15</xdr:col>
      <xdr:colOff>104775</xdr:colOff>
      <xdr:row>24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685925"/>
          <a:ext cx="79152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11</xdr:row>
      <xdr:rowOff>9525</xdr:rowOff>
    </xdr:from>
    <xdr:to>
      <xdr:col>11</xdr:col>
      <xdr:colOff>542925</xdr:colOff>
      <xdr:row>23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105025"/>
          <a:ext cx="56769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0</xdr:rowOff>
    </xdr:from>
    <xdr:to>
      <xdr:col>14</xdr:col>
      <xdr:colOff>123825</xdr:colOff>
      <xdr:row>38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0"/>
          <a:ext cx="6067425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</xdr:row>
      <xdr:rowOff>0</xdr:rowOff>
    </xdr:from>
    <xdr:to>
      <xdr:col>17</xdr:col>
      <xdr:colOff>323850</xdr:colOff>
      <xdr:row>19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0"/>
          <a:ext cx="103441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5</xdr:row>
      <xdr:rowOff>19050</xdr:rowOff>
    </xdr:from>
    <xdr:to>
      <xdr:col>7</xdr:col>
      <xdr:colOff>476250</xdr:colOff>
      <xdr:row>13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71550"/>
          <a:ext cx="3590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18</xdr:row>
      <xdr:rowOff>66675</xdr:rowOff>
    </xdr:from>
    <xdr:to>
      <xdr:col>6</xdr:col>
      <xdr:colOff>504825</xdr:colOff>
      <xdr:row>24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3495675"/>
          <a:ext cx="3009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showGridLines="0" tabSelected="1" view="pageBreakPreview" zoomScaleSheetLayoutView="100" workbookViewId="0" topLeftCell="A88">
      <selection activeCell="B74" sqref="B74:E74"/>
    </sheetView>
  </sheetViews>
  <sheetFormatPr defaultColWidth="9.140625" defaultRowHeight="15"/>
  <cols>
    <col min="1" max="1" width="3.421875" style="7" customWidth="1"/>
    <col min="2" max="2" width="14.28125" style="6" customWidth="1"/>
    <col min="3" max="3" width="12.7109375" style="6" customWidth="1"/>
    <col min="4" max="4" width="16.28125" style="6" customWidth="1"/>
    <col min="5" max="5" width="16.7109375" style="6" customWidth="1"/>
    <col min="6" max="7" width="11.57421875" style="6" customWidth="1"/>
    <col min="8" max="8" width="13.57421875" style="6" customWidth="1"/>
    <col min="9" max="9" width="2.00390625" style="6" customWidth="1"/>
    <col min="10" max="10" width="2.421875" style="6" customWidth="1"/>
    <col min="11" max="11" width="12.7109375" style="7" bestFit="1" customWidth="1"/>
    <col min="12" max="16384" width="9.140625" style="7" customWidth="1"/>
  </cols>
  <sheetData>
    <row r="1" spans="1:9" ht="15">
      <c r="A1" s="227" t="s">
        <v>77</v>
      </c>
      <c r="B1" s="228"/>
      <c r="C1" s="228"/>
      <c r="D1" s="228"/>
      <c r="E1" s="228"/>
      <c r="F1" s="228"/>
      <c r="G1" s="228"/>
      <c r="H1" s="228"/>
      <c r="I1" s="229"/>
    </row>
    <row r="2" spans="1:9" ht="15">
      <c r="A2" s="230"/>
      <c r="B2" s="231"/>
      <c r="C2" s="231"/>
      <c r="D2" s="231"/>
      <c r="E2" s="231"/>
      <c r="F2" s="231"/>
      <c r="G2" s="231"/>
      <c r="H2" s="231"/>
      <c r="I2" s="232"/>
    </row>
    <row r="3" spans="1:9" ht="15.75" thickBot="1">
      <c r="A3" s="233"/>
      <c r="B3" s="234"/>
      <c r="C3" s="234"/>
      <c r="D3" s="234"/>
      <c r="E3" s="234"/>
      <c r="F3" s="234"/>
      <c r="G3" s="234"/>
      <c r="H3" s="234"/>
      <c r="I3" s="235"/>
    </row>
    <row r="4" spans="1:9" ht="15.75">
      <c r="A4" s="239" t="s">
        <v>15</v>
      </c>
      <c r="B4" s="239"/>
      <c r="C4" s="239"/>
      <c r="D4" s="239"/>
      <c r="E4" s="239"/>
      <c r="F4" s="239"/>
      <c r="G4" s="239"/>
      <c r="H4" s="239"/>
      <c r="I4" s="239"/>
    </row>
    <row r="5" ht="15.75" thickBot="1"/>
    <row r="6" spans="1:10" ht="15.75" thickTop="1">
      <c r="A6" s="8"/>
      <c r="B6" s="9"/>
      <c r="C6" s="10"/>
      <c r="D6" s="10"/>
      <c r="E6" s="10"/>
      <c r="F6" s="10"/>
      <c r="G6" s="9"/>
      <c r="H6" s="9"/>
      <c r="I6" s="11"/>
      <c r="J6" s="12"/>
    </row>
    <row r="7" spans="1:10" ht="16.5">
      <c r="A7" s="13"/>
      <c r="B7" s="14" t="s">
        <v>57</v>
      </c>
      <c r="C7" s="15"/>
      <c r="D7" s="15"/>
      <c r="E7" s="15"/>
      <c r="F7" s="15"/>
      <c r="G7" s="16"/>
      <c r="H7" s="16"/>
      <c r="I7" s="17"/>
      <c r="J7" s="12"/>
    </row>
    <row r="8" spans="1:10" ht="16.5">
      <c r="A8" s="13"/>
      <c r="B8" s="14" t="s">
        <v>76</v>
      </c>
      <c r="C8" s="15"/>
      <c r="D8" s="15"/>
      <c r="E8" s="15"/>
      <c r="F8" s="15"/>
      <c r="G8" s="16"/>
      <c r="H8" s="16"/>
      <c r="I8" s="17"/>
      <c r="J8" s="12"/>
    </row>
    <row r="9" spans="1:10" ht="16.5">
      <c r="A9" s="13"/>
      <c r="B9" s="14" t="s">
        <v>75</v>
      </c>
      <c r="C9" s="15"/>
      <c r="D9" s="15"/>
      <c r="E9" s="15"/>
      <c r="F9" s="15"/>
      <c r="G9" s="16"/>
      <c r="H9" s="16"/>
      <c r="I9" s="17"/>
      <c r="J9" s="12"/>
    </row>
    <row r="10" spans="1:10" ht="15.75">
      <c r="A10" s="18"/>
      <c r="B10" s="19"/>
      <c r="C10" s="19"/>
      <c r="D10" s="19" t="s">
        <v>58</v>
      </c>
      <c r="E10" s="19"/>
      <c r="F10" s="19"/>
      <c r="G10" s="19"/>
      <c r="H10" s="19"/>
      <c r="I10" s="20"/>
      <c r="J10" s="12"/>
    </row>
    <row r="11" spans="1:10" ht="15">
      <c r="A11" s="21"/>
      <c r="B11" s="22" t="s">
        <v>0</v>
      </c>
      <c r="C11" s="23" t="s">
        <v>1</v>
      </c>
      <c r="D11" s="24" t="s">
        <v>55</v>
      </c>
      <c r="E11" s="23" t="s">
        <v>2</v>
      </c>
      <c r="F11" s="25"/>
      <c r="G11" s="25"/>
      <c r="H11" s="26"/>
      <c r="I11" s="27"/>
      <c r="J11" s="28"/>
    </row>
    <row r="12" spans="1:12" ht="15">
      <c r="A12" s="21"/>
      <c r="B12" s="29" t="s">
        <v>14</v>
      </c>
      <c r="C12" s="30"/>
      <c r="D12" s="30"/>
      <c r="E12" s="31"/>
      <c r="F12" s="25"/>
      <c r="G12" s="25"/>
      <c r="H12" s="26"/>
      <c r="I12" s="32"/>
      <c r="J12" s="33"/>
      <c r="K12" s="34"/>
      <c r="L12" s="34"/>
    </row>
    <row r="13" spans="1:10" ht="15">
      <c r="A13" s="21"/>
      <c r="B13" s="218" t="s">
        <v>17</v>
      </c>
      <c r="C13" s="219"/>
      <c r="D13" s="220"/>
      <c r="E13" s="35">
        <v>200</v>
      </c>
      <c r="F13" s="36"/>
      <c r="G13" s="36"/>
      <c r="H13" s="37"/>
      <c r="I13" s="32"/>
      <c r="J13" s="33"/>
    </row>
    <row r="14" spans="1:10" ht="15">
      <c r="A14" s="21"/>
      <c r="B14" s="218" t="s">
        <v>16</v>
      </c>
      <c r="C14" s="219"/>
      <c r="D14" s="220"/>
      <c r="E14" s="35">
        <v>10</v>
      </c>
      <c r="F14" s="36"/>
      <c r="G14" s="36"/>
      <c r="H14" s="37"/>
      <c r="I14" s="32"/>
      <c r="J14" s="33"/>
    </row>
    <row r="15" spans="1:10" ht="15">
      <c r="A15" s="21"/>
      <c r="B15" s="218" t="s">
        <v>18</v>
      </c>
      <c r="C15" s="219"/>
      <c r="D15" s="220"/>
      <c r="E15" s="35">
        <v>20</v>
      </c>
      <c r="F15" s="36"/>
      <c r="G15" s="36"/>
      <c r="H15" s="37"/>
      <c r="I15" s="32"/>
      <c r="J15" s="33"/>
    </row>
    <row r="16" spans="1:11" ht="15">
      <c r="A16" s="21"/>
      <c r="B16" s="218" t="s">
        <v>35</v>
      </c>
      <c r="C16" s="219"/>
      <c r="D16" s="220"/>
      <c r="E16" s="38">
        <v>695.9</v>
      </c>
      <c r="F16" s="36"/>
      <c r="G16" s="36"/>
      <c r="H16" s="37"/>
      <c r="I16" s="32"/>
      <c r="J16" s="33"/>
      <c r="K16" s="34"/>
    </row>
    <row r="17" spans="1:10" ht="15">
      <c r="A17" s="21"/>
      <c r="B17" s="218" t="s">
        <v>19</v>
      </c>
      <c r="C17" s="219"/>
      <c r="D17" s="220"/>
      <c r="E17" s="39">
        <f>E16*E15</f>
        <v>13918</v>
      </c>
      <c r="F17" s="36"/>
      <c r="G17" s="36"/>
      <c r="H17" s="37"/>
      <c r="I17" s="32"/>
      <c r="J17" s="33"/>
    </row>
    <row r="18" spans="1:10" ht="15.75" thickBot="1">
      <c r="A18" s="13"/>
      <c r="B18" s="40"/>
      <c r="C18" s="12"/>
      <c r="D18" s="12"/>
      <c r="E18" s="33"/>
      <c r="F18" s="41"/>
      <c r="G18" s="41"/>
      <c r="H18" s="42"/>
      <c r="I18" s="43"/>
      <c r="J18" s="33"/>
    </row>
    <row r="19" spans="1:10" ht="16.5" thickBot="1" thickTop="1">
      <c r="A19" s="44"/>
      <c r="B19" s="45"/>
      <c r="C19" s="9"/>
      <c r="D19" s="9"/>
      <c r="E19" s="46"/>
      <c r="F19" s="47"/>
      <c r="G19" s="47"/>
      <c r="H19" s="46"/>
      <c r="I19" s="46"/>
      <c r="J19" s="33"/>
    </row>
    <row r="20" spans="1:10" ht="15.75" thickTop="1">
      <c r="A20" s="8"/>
      <c r="B20" s="48"/>
      <c r="C20" s="48"/>
      <c r="D20" s="48"/>
      <c r="E20" s="48"/>
      <c r="F20" s="48"/>
      <c r="G20" s="48"/>
      <c r="H20" s="48"/>
      <c r="I20" s="49"/>
      <c r="J20" s="12"/>
    </row>
    <row r="21" spans="1:10" ht="15.75">
      <c r="A21" s="50"/>
      <c r="B21" s="51" t="s">
        <v>59</v>
      </c>
      <c r="C21" s="51"/>
      <c r="D21" s="51"/>
      <c r="E21" s="52"/>
      <c r="F21" s="53" t="s">
        <v>4</v>
      </c>
      <c r="G21" s="53"/>
      <c r="H21" s="54" t="s">
        <v>30</v>
      </c>
      <c r="I21" s="55"/>
      <c r="J21" s="12"/>
    </row>
    <row r="22" spans="1:10" ht="15">
      <c r="A22" s="50"/>
      <c r="B22" s="224" t="s">
        <v>13</v>
      </c>
      <c r="C22" s="225"/>
      <c r="D22" s="31"/>
      <c r="E22" s="56"/>
      <c r="F22" s="56"/>
      <c r="G22" s="56"/>
      <c r="H22" s="56"/>
      <c r="I22" s="55"/>
      <c r="J22" s="12"/>
    </row>
    <row r="23" spans="1:13" ht="15">
      <c r="A23" s="50"/>
      <c r="B23" s="56" t="s">
        <v>5</v>
      </c>
      <c r="C23" s="57">
        <f>D22*9%</f>
        <v>0</v>
      </c>
      <c r="D23" s="58"/>
      <c r="E23" s="56"/>
      <c r="F23" s="56"/>
      <c r="G23" s="56"/>
      <c r="H23" s="56"/>
      <c r="I23" s="55"/>
      <c r="J23" s="12"/>
      <c r="M23" s="59"/>
    </row>
    <row r="24" spans="1:10" ht="15">
      <c r="A24" s="50"/>
      <c r="B24" s="56" t="s">
        <v>6</v>
      </c>
      <c r="C24" s="57">
        <f>D22*8%</f>
        <v>0</v>
      </c>
      <c r="D24" s="58"/>
      <c r="E24" s="56"/>
      <c r="F24" s="56"/>
      <c r="G24" s="56"/>
      <c r="H24" s="56"/>
      <c r="I24" s="55"/>
      <c r="J24" s="12"/>
    </row>
    <row r="25" spans="1:10" ht="15">
      <c r="A25" s="50"/>
      <c r="B25" s="56" t="s">
        <v>7</v>
      </c>
      <c r="C25" s="57">
        <f>D22/12</f>
        <v>0</v>
      </c>
      <c r="D25" s="58"/>
      <c r="E25" s="56"/>
      <c r="F25" s="56"/>
      <c r="G25" s="56"/>
      <c r="H25" s="56"/>
      <c r="I25" s="55"/>
      <c r="J25" s="12"/>
    </row>
    <row r="26" spans="1:10" ht="15">
      <c r="A26" s="50"/>
      <c r="B26" s="56" t="s">
        <v>11</v>
      </c>
      <c r="C26" s="57">
        <f>C25/3</f>
        <v>0</v>
      </c>
      <c r="D26" s="58"/>
      <c r="E26" s="60"/>
      <c r="F26" s="61"/>
      <c r="G26" s="56"/>
      <c r="H26" s="56"/>
      <c r="I26" s="55"/>
      <c r="J26" s="12"/>
    </row>
    <row r="27" spans="1:10" ht="15">
      <c r="A27" s="50"/>
      <c r="B27" s="56" t="s">
        <v>21</v>
      </c>
      <c r="C27" s="62"/>
      <c r="D27" s="56"/>
      <c r="E27" s="56"/>
      <c r="F27" s="56"/>
      <c r="G27" s="56"/>
      <c r="H27" s="56"/>
      <c r="I27" s="55"/>
      <c r="J27" s="12"/>
    </row>
    <row r="28" spans="1:10" ht="15">
      <c r="A28" s="50"/>
      <c r="B28" s="56" t="s">
        <v>40</v>
      </c>
      <c r="C28" s="62"/>
      <c r="D28" s="56"/>
      <c r="E28" s="56"/>
      <c r="F28" s="56"/>
      <c r="G28" s="56"/>
      <c r="H28" s="56"/>
      <c r="I28" s="55"/>
      <c r="J28" s="12"/>
    </row>
    <row r="29" spans="1:10" ht="15">
      <c r="A29" s="50"/>
      <c r="B29" s="56" t="s">
        <v>8</v>
      </c>
      <c r="C29" s="58">
        <f>+D22/12</f>
        <v>0</v>
      </c>
      <c r="D29" s="63"/>
      <c r="E29" s="58"/>
      <c r="F29" s="63"/>
      <c r="G29" s="64"/>
      <c r="H29" s="63"/>
      <c r="I29" s="55"/>
      <c r="J29" s="12"/>
    </row>
    <row r="30" spans="1:10" ht="15">
      <c r="A30" s="50"/>
      <c r="B30" s="65" t="s">
        <v>52</v>
      </c>
      <c r="C30" s="66">
        <v>0</v>
      </c>
      <c r="D30" s="63"/>
      <c r="E30" s="58"/>
      <c r="F30" s="63"/>
      <c r="G30" s="64"/>
      <c r="H30" s="63"/>
      <c r="I30" s="55"/>
      <c r="J30" s="12"/>
    </row>
    <row r="31" spans="1:10" ht="15">
      <c r="A31" s="50"/>
      <c r="B31" s="65" t="s">
        <v>53</v>
      </c>
      <c r="C31" s="66"/>
      <c r="D31" s="63"/>
      <c r="E31" s="58"/>
      <c r="F31" s="63"/>
      <c r="G31" s="64"/>
      <c r="H31" s="63"/>
      <c r="I31" s="55"/>
      <c r="J31" s="12"/>
    </row>
    <row r="32" spans="1:10" ht="15">
      <c r="A32" s="50"/>
      <c r="B32" s="64" t="s">
        <v>12</v>
      </c>
      <c r="C32" s="58">
        <f>SUM(C23:C31)</f>
        <v>0</v>
      </c>
      <c r="D32" s="58"/>
      <c r="E32" s="58"/>
      <c r="F32" s="67">
        <f>H32*12</f>
        <v>0</v>
      </c>
      <c r="G32" s="64"/>
      <c r="H32" s="68">
        <f>D22+C32</f>
        <v>0</v>
      </c>
      <c r="I32" s="55"/>
      <c r="J32" s="12"/>
    </row>
    <row r="33" spans="1:10" ht="15.75" thickBot="1">
      <c r="A33" s="69"/>
      <c r="B33" s="226"/>
      <c r="C33" s="226"/>
      <c r="D33" s="70"/>
      <c r="E33" s="71"/>
      <c r="F33" s="72"/>
      <c r="G33" s="73"/>
      <c r="H33" s="74"/>
      <c r="I33" s="75"/>
      <c r="J33" s="12"/>
    </row>
    <row r="34" spans="1:10" ht="16.5" thickBot="1" thickTop="1">
      <c r="A34" s="76"/>
      <c r="B34" s="77"/>
      <c r="C34" s="77"/>
      <c r="D34" s="78"/>
      <c r="E34" s="79"/>
      <c r="F34" s="80"/>
      <c r="G34" s="81"/>
      <c r="H34" s="82"/>
      <c r="I34" s="81"/>
      <c r="J34" s="12"/>
    </row>
    <row r="35" spans="1:10" ht="15.75" thickTop="1">
      <c r="A35" s="83"/>
      <c r="B35" s="84"/>
      <c r="C35" s="84"/>
      <c r="D35" s="85"/>
      <c r="E35" s="86"/>
      <c r="F35" s="87"/>
      <c r="G35" s="28"/>
      <c r="H35" s="88"/>
      <c r="I35" s="49"/>
      <c r="J35" s="12"/>
    </row>
    <row r="36" spans="1:10" s="93" customFormat="1" ht="15.75">
      <c r="A36" s="89"/>
      <c r="B36" s="90" t="s">
        <v>60</v>
      </c>
      <c r="C36" s="91"/>
      <c r="D36" s="51"/>
      <c r="E36" s="52"/>
      <c r="F36" s="53" t="s">
        <v>4</v>
      </c>
      <c r="G36" s="53"/>
      <c r="H36" s="54" t="s">
        <v>30</v>
      </c>
      <c r="I36" s="27"/>
      <c r="J36" s="92"/>
    </row>
    <row r="37" spans="1:10" s="93" customFormat="1" ht="15">
      <c r="A37" s="89"/>
      <c r="B37" s="224" t="s">
        <v>13</v>
      </c>
      <c r="C37" s="225"/>
      <c r="D37" s="31"/>
      <c r="E37" s="56"/>
      <c r="F37" s="56"/>
      <c r="G37" s="56"/>
      <c r="H37" s="56"/>
      <c r="I37" s="27"/>
      <c r="J37" s="92"/>
    </row>
    <row r="38" spans="1:10" s="93" customFormat="1" ht="15">
      <c r="A38" s="89"/>
      <c r="B38" s="56" t="s">
        <v>5</v>
      </c>
      <c r="C38" s="57">
        <f>D37*8%</f>
        <v>0</v>
      </c>
      <c r="D38" s="58"/>
      <c r="E38" s="56"/>
      <c r="F38" s="56"/>
      <c r="G38" s="56"/>
      <c r="H38" s="56"/>
      <c r="I38" s="27"/>
      <c r="J38" s="92"/>
    </row>
    <row r="39" spans="1:10" s="93" customFormat="1" ht="15">
      <c r="A39" s="89"/>
      <c r="B39" s="56" t="s">
        <v>6</v>
      </c>
      <c r="C39" s="57">
        <f>D37*8%</f>
        <v>0</v>
      </c>
      <c r="D39" s="58"/>
      <c r="E39" s="56"/>
      <c r="F39" s="56"/>
      <c r="G39" s="56"/>
      <c r="H39" s="56"/>
      <c r="I39" s="27"/>
      <c r="J39" s="92"/>
    </row>
    <row r="40" spans="1:10" s="93" customFormat="1" ht="15">
      <c r="A40" s="89"/>
      <c r="B40" s="56" t="s">
        <v>7</v>
      </c>
      <c r="C40" s="57">
        <f>D37/12</f>
        <v>0</v>
      </c>
      <c r="D40" s="58"/>
      <c r="E40" s="56"/>
      <c r="F40" s="56"/>
      <c r="G40" s="56"/>
      <c r="H40" s="56"/>
      <c r="I40" s="27"/>
      <c r="J40" s="92"/>
    </row>
    <row r="41" spans="1:10" s="93" customFormat="1" ht="15">
      <c r="A41" s="89"/>
      <c r="B41" s="56" t="s">
        <v>11</v>
      </c>
      <c r="C41" s="57">
        <f>C40/3</f>
        <v>0</v>
      </c>
      <c r="D41" s="58"/>
      <c r="E41" s="60"/>
      <c r="F41" s="61"/>
      <c r="G41" s="56"/>
      <c r="H41" s="56"/>
      <c r="I41" s="27"/>
      <c r="J41" s="92"/>
    </row>
    <row r="42" spans="1:10" s="93" customFormat="1" ht="15">
      <c r="A42" s="89"/>
      <c r="B42" s="56" t="s">
        <v>21</v>
      </c>
      <c r="C42" s="62"/>
      <c r="D42" s="56"/>
      <c r="E42" s="56"/>
      <c r="F42" s="56"/>
      <c r="G42" s="56"/>
      <c r="H42" s="56"/>
      <c r="I42" s="27"/>
      <c r="J42" s="92"/>
    </row>
    <row r="43" spans="1:10" s="93" customFormat="1" ht="15">
      <c r="A43" s="89"/>
      <c r="B43" s="56" t="s">
        <v>40</v>
      </c>
      <c r="C43" s="62">
        <v>0</v>
      </c>
      <c r="D43" s="56"/>
      <c r="E43" s="56"/>
      <c r="F43" s="56"/>
      <c r="G43" s="56"/>
      <c r="H43" s="56"/>
      <c r="I43" s="27"/>
      <c r="J43" s="92"/>
    </row>
    <row r="44" spans="1:10" s="93" customFormat="1" ht="15">
      <c r="A44" s="89"/>
      <c r="B44" s="56" t="s">
        <v>8</v>
      </c>
      <c r="C44" s="58">
        <f>+D37/12</f>
        <v>0</v>
      </c>
      <c r="D44" s="63"/>
      <c r="E44" s="58"/>
      <c r="F44" s="63"/>
      <c r="G44" s="63"/>
      <c r="H44" s="63"/>
      <c r="I44" s="32"/>
      <c r="J44" s="94"/>
    </row>
    <row r="45" spans="1:10" s="93" customFormat="1" ht="15">
      <c r="A45" s="89"/>
      <c r="B45" s="56" t="s">
        <v>52</v>
      </c>
      <c r="C45" s="66">
        <v>0</v>
      </c>
      <c r="D45" s="63"/>
      <c r="E45" s="58"/>
      <c r="F45" s="63"/>
      <c r="G45" s="63"/>
      <c r="H45" s="63"/>
      <c r="I45" s="32"/>
      <c r="J45" s="94"/>
    </row>
    <row r="46" spans="1:10" s="93" customFormat="1" ht="15">
      <c r="A46" s="89"/>
      <c r="B46" s="56" t="s">
        <v>53</v>
      </c>
      <c r="C46" s="66"/>
      <c r="D46" s="63"/>
      <c r="E46" s="58"/>
      <c r="F46" s="63"/>
      <c r="G46" s="63"/>
      <c r="H46" s="63"/>
      <c r="I46" s="32"/>
      <c r="J46" s="94"/>
    </row>
    <row r="47" spans="1:10" s="93" customFormat="1" ht="15">
      <c r="A47" s="95"/>
      <c r="B47" s="64" t="s">
        <v>12</v>
      </c>
      <c r="C47" s="67">
        <f>SUM(C38:C46)</f>
        <v>0</v>
      </c>
      <c r="D47" s="58"/>
      <c r="E47" s="58"/>
      <c r="F47" s="67">
        <f>H47*12</f>
        <v>0</v>
      </c>
      <c r="G47" s="64"/>
      <c r="H47" s="68">
        <f>D37+C47</f>
        <v>0</v>
      </c>
      <c r="I47" s="32"/>
      <c r="J47" s="94"/>
    </row>
    <row r="48" spans="1:10" s="93" customFormat="1" ht="15.75" thickBot="1">
      <c r="A48" s="96"/>
      <c r="B48" s="97"/>
      <c r="C48" s="98"/>
      <c r="D48" s="99"/>
      <c r="E48" s="99"/>
      <c r="F48" s="98"/>
      <c r="G48" s="97"/>
      <c r="H48" s="100"/>
      <c r="I48" s="101"/>
      <c r="J48" s="94"/>
    </row>
    <row r="49" spans="1:10" s="93" customFormat="1" ht="15.75" thickTop="1">
      <c r="A49" s="89"/>
      <c r="B49" s="102"/>
      <c r="C49" s="103"/>
      <c r="D49" s="104"/>
      <c r="E49" s="104"/>
      <c r="F49" s="103"/>
      <c r="G49" s="102"/>
      <c r="H49" s="88"/>
      <c r="I49" s="94"/>
      <c r="J49" s="94"/>
    </row>
    <row r="50" spans="1:10" s="93" customFormat="1" ht="15.75">
      <c r="A50" s="89"/>
      <c r="B50" s="90" t="s">
        <v>61</v>
      </c>
      <c r="C50" s="91"/>
      <c r="D50" s="51"/>
      <c r="E50" s="52"/>
      <c r="F50" s="53" t="s">
        <v>4</v>
      </c>
      <c r="G50" s="53"/>
      <c r="H50" s="54" t="s">
        <v>30</v>
      </c>
      <c r="I50" s="27"/>
      <c r="J50" s="94"/>
    </row>
    <row r="51" spans="1:10" s="93" customFormat="1" ht="15">
      <c r="A51" s="89"/>
      <c r="B51" s="224" t="s">
        <v>13</v>
      </c>
      <c r="C51" s="225"/>
      <c r="D51" s="31"/>
      <c r="E51" s="56"/>
      <c r="F51" s="56"/>
      <c r="G51" s="56"/>
      <c r="H51" s="56"/>
      <c r="I51" s="27"/>
      <c r="J51" s="94"/>
    </row>
    <row r="52" spans="1:10" s="93" customFormat="1" ht="15">
      <c r="A52" s="89"/>
      <c r="B52" s="56" t="s">
        <v>5</v>
      </c>
      <c r="C52" s="57">
        <f>D51*8%</f>
        <v>0</v>
      </c>
      <c r="D52" s="58"/>
      <c r="E52" s="56"/>
      <c r="F52" s="56"/>
      <c r="G52" s="56"/>
      <c r="H52" s="56"/>
      <c r="I52" s="27"/>
      <c r="J52" s="94"/>
    </row>
    <row r="53" spans="1:10" s="93" customFormat="1" ht="15">
      <c r="A53" s="89"/>
      <c r="B53" s="56" t="s">
        <v>6</v>
      </c>
      <c r="C53" s="57">
        <f>D51*8%</f>
        <v>0</v>
      </c>
      <c r="D53" s="58"/>
      <c r="E53" s="56"/>
      <c r="F53" s="56"/>
      <c r="G53" s="56"/>
      <c r="H53" s="56"/>
      <c r="I53" s="27"/>
      <c r="J53" s="94"/>
    </row>
    <row r="54" spans="1:10" s="93" customFormat="1" ht="15">
      <c r="A54" s="89"/>
      <c r="B54" s="56" t="s">
        <v>7</v>
      </c>
      <c r="C54" s="57">
        <f>D51/12</f>
        <v>0</v>
      </c>
      <c r="D54" s="58"/>
      <c r="E54" s="56"/>
      <c r="F54" s="56"/>
      <c r="G54" s="56"/>
      <c r="H54" s="56"/>
      <c r="I54" s="27"/>
      <c r="J54" s="94"/>
    </row>
    <row r="55" spans="1:10" s="93" customFormat="1" ht="15">
      <c r="A55" s="89"/>
      <c r="B55" s="56" t="s">
        <v>11</v>
      </c>
      <c r="C55" s="57">
        <f>C54/3</f>
        <v>0</v>
      </c>
      <c r="D55" s="58"/>
      <c r="E55" s="60"/>
      <c r="F55" s="61"/>
      <c r="G55" s="56"/>
      <c r="H55" s="56"/>
      <c r="I55" s="27"/>
      <c r="J55" s="94"/>
    </row>
    <row r="56" spans="1:10" s="93" customFormat="1" ht="15">
      <c r="A56" s="89"/>
      <c r="B56" s="56" t="s">
        <v>21</v>
      </c>
      <c r="C56" s="62"/>
      <c r="D56" s="56"/>
      <c r="E56" s="56"/>
      <c r="F56" s="56"/>
      <c r="G56" s="56"/>
      <c r="H56" s="56"/>
      <c r="I56" s="27"/>
      <c r="J56" s="94"/>
    </row>
    <row r="57" spans="1:10" s="93" customFormat="1" ht="15">
      <c r="A57" s="89"/>
      <c r="B57" s="56" t="s">
        <v>40</v>
      </c>
      <c r="C57" s="62">
        <v>0</v>
      </c>
      <c r="D57" s="56"/>
      <c r="E57" s="56"/>
      <c r="F57" s="56"/>
      <c r="G57" s="56"/>
      <c r="H57" s="56"/>
      <c r="I57" s="27"/>
      <c r="J57" s="94"/>
    </row>
    <row r="58" spans="1:10" s="93" customFormat="1" ht="15">
      <c r="A58" s="89"/>
      <c r="B58" s="56" t="s">
        <v>8</v>
      </c>
      <c r="C58" s="58">
        <f>+D51/12</f>
        <v>0</v>
      </c>
      <c r="D58" s="63"/>
      <c r="E58" s="58"/>
      <c r="F58" s="63"/>
      <c r="G58" s="63"/>
      <c r="H58" s="63"/>
      <c r="I58" s="32"/>
      <c r="J58" s="94"/>
    </row>
    <row r="59" spans="1:10" s="93" customFormat="1" ht="15">
      <c r="A59" s="89"/>
      <c r="B59" s="56" t="s">
        <v>52</v>
      </c>
      <c r="C59" s="66">
        <v>0</v>
      </c>
      <c r="D59" s="63"/>
      <c r="E59" s="58"/>
      <c r="F59" s="63"/>
      <c r="G59" s="63"/>
      <c r="H59" s="63"/>
      <c r="I59" s="32"/>
      <c r="J59" s="94"/>
    </row>
    <row r="60" spans="1:10" s="93" customFormat="1" ht="15">
      <c r="A60" s="89"/>
      <c r="B60" s="56" t="s">
        <v>53</v>
      </c>
      <c r="C60" s="66"/>
      <c r="D60" s="63"/>
      <c r="E60" s="58"/>
      <c r="F60" s="63"/>
      <c r="G60" s="63"/>
      <c r="H60" s="63"/>
      <c r="I60" s="32"/>
      <c r="J60" s="94"/>
    </row>
    <row r="61" spans="1:10" s="93" customFormat="1" ht="15">
      <c r="A61" s="95"/>
      <c r="B61" s="64" t="s">
        <v>12</v>
      </c>
      <c r="C61" s="67">
        <f>SUM(C52:C58)</f>
        <v>0</v>
      </c>
      <c r="D61" s="58"/>
      <c r="E61" s="58"/>
      <c r="F61" s="67">
        <f>H61*12</f>
        <v>0</v>
      </c>
      <c r="G61" s="64"/>
      <c r="H61" s="68">
        <f>D51+C61</f>
        <v>0</v>
      </c>
      <c r="I61" s="32"/>
      <c r="J61" s="94"/>
    </row>
    <row r="62" spans="1:10" s="93" customFormat="1" ht="15.75" thickBot="1">
      <c r="A62" s="96"/>
      <c r="B62" s="97"/>
      <c r="C62" s="98"/>
      <c r="D62" s="99"/>
      <c r="E62" s="99"/>
      <c r="F62" s="98"/>
      <c r="G62" s="97"/>
      <c r="H62" s="100"/>
      <c r="I62" s="101"/>
      <c r="J62" s="94"/>
    </row>
    <row r="63" spans="2:10" ht="16.5" thickBot="1" thickTop="1">
      <c r="B63" s="105"/>
      <c r="C63" s="105"/>
      <c r="D63" s="105"/>
      <c r="E63" s="106"/>
      <c r="F63" s="28"/>
      <c r="G63" s="87"/>
      <c r="J63" s="33"/>
    </row>
    <row r="64" spans="1:10" ht="15.75" thickTop="1">
      <c r="A64" s="8"/>
      <c r="B64" s="107"/>
      <c r="C64" s="107"/>
      <c r="D64" s="107"/>
      <c r="E64" s="108"/>
      <c r="F64" s="109"/>
      <c r="G64" s="110"/>
      <c r="H64" s="9"/>
      <c r="I64" s="11"/>
      <c r="J64" s="33"/>
    </row>
    <row r="65" spans="1:10" ht="15.75">
      <c r="A65" s="13"/>
      <c r="B65" s="111" t="s">
        <v>62</v>
      </c>
      <c r="C65" s="112"/>
      <c r="D65" s="112"/>
      <c r="E65" s="113"/>
      <c r="F65" s="114" t="s">
        <v>38</v>
      </c>
      <c r="G65" s="112"/>
      <c r="H65" s="115" t="s">
        <v>30</v>
      </c>
      <c r="I65" s="17"/>
      <c r="J65" s="33"/>
    </row>
    <row r="66" spans="1:10" ht="15">
      <c r="A66" s="13"/>
      <c r="B66" s="201" t="s">
        <v>22</v>
      </c>
      <c r="C66" s="202"/>
      <c r="D66" s="202"/>
      <c r="E66" s="203"/>
      <c r="F66" s="31"/>
      <c r="G66" s="63"/>
      <c r="H66" s="63"/>
      <c r="I66" s="17"/>
      <c r="J66" s="33"/>
    </row>
    <row r="67" spans="1:10" ht="15">
      <c r="A67" s="13"/>
      <c r="B67" s="201" t="s">
        <v>23</v>
      </c>
      <c r="C67" s="202"/>
      <c r="D67" s="202"/>
      <c r="E67" s="203"/>
      <c r="F67" s="31"/>
      <c r="G67" s="63"/>
      <c r="H67" s="63"/>
      <c r="I67" s="17"/>
      <c r="J67" s="33"/>
    </row>
    <row r="68" spans="1:10" ht="15">
      <c r="A68" s="13"/>
      <c r="B68" s="201" t="s">
        <v>24</v>
      </c>
      <c r="C68" s="202"/>
      <c r="D68" s="202"/>
      <c r="E68" s="203"/>
      <c r="F68" s="31"/>
      <c r="G68" s="63"/>
      <c r="H68" s="63"/>
      <c r="I68" s="17"/>
      <c r="J68" s="33"/>
    </row>
    <row r="69" spans="1:10" ht="15">
      <c r="A69" s="13"/>
      <c r="B69" s="201" t="s">
        <v>25</v>
      </c>
      <c r="C69" s="202"/>
      <c r="D69" s="202"/>
      <c r="E69" s="203"/>
      <c r="F69" s="31"/>
      <c r="G69" s="63"/>
      <c r="H69" s="63"/>
      <c r="I69" s="17"/>
      <c r="J69" s="33"/>
    </row>
    <row r="70" spans="1:10" ht="15">
      <c r="A70" s="13"/>
      <c r="B70" s="201" t="s">
        <v>26</v>
      </c>
      <c r="C70" s="202"/>
      <c r="D70" s="202"/>
      <c r="E70" s="203"/>
      <c r="F70" s="31"/>
      <c r="G70" s="63"/>
      <c r="H70" s="63"/>
      <c r="I70" s="17"/>
      <c r="J70" s="33"/>
    </row>
    <row r="71" spans="1:10" ht="15">
      <c r="A71" s="13"/>
      <c r="B71" s="201" t="s">
        <v>27</v>
      </c>
      <c r="C71" s="202"/>
      <c r="D71" s="202"/>
      <c r="E71" s="203"/>
      <c r="F71" s="31"/>
      <c r="G71" s="63"/>
      <c r="H71" s="63"/>
      <c r="I71" s="17"/>
      <c r="J71" s="33"/>
    </row>
    <row r="72" spans="1:10" ht="15">
      <c r="A72" s="13"/>
      <c r="B72" s="201" t="s">
        <v>28</v>
      </c>
      <c r="C72" s="202"/>
      <c r="D72" s="202"/>
      <c r="E72" s="203"/>
      <c r="F72" s="31"/>
      <c r="G72" s="63"/>
      <c r="H72" s="63"/>
      <c r="I72" s="17"/>
      <c r="J72" s="33"/>
    </row>
    <row r="73" spans="1:10" ht="15">
      <c r="A73" s="13"/>
      <c r="B73" s="201" t="s">
        <v>39</v>
      </c>
      <c r="C73" s="202"/>
      <c r="D73" s="202"/>
      <c r="E73" s="203"/>
      <c r="F73" s="31"/>
      <c r="G73" s="63"/>
      <c r="H73" s="63"/>
      <c r="I73" s="17"/>
      <c r="J73" s="33"/>
    </row>
    <row r="74" spans="1:10" ht="15">
      <c r="A74" s="13"/>
      <c r="B74" s="201" t="s">
        <v>29</v>
      </c>
      <c r="C74" s="202"/>
      <c r="D74" s="202"/>
      <c r="E74" s="203"/>
      <c r="F74" s="31"/>
      <c r="G74" s="116"/>
      <c r="H74" s="63"/>
      <c r="I74" s="17"/>
      <c r="J74" s="33"/>
    </row>
    <row r="75" spans="1:10" ht="15">
      <c r="A75" s="13"/>
      <c r="B75" s="201" t="s">
        <v>54</v>
      </c>
      <c r="C75" s="202"/>
      <c r="D75" s="202"/>
      <c r="E75" s="203"/>
      <c r="F75" s="31"/>
      <c r="G75" s="116"/>
      <c r="H75" s="117"/>
      <c r="I75" s="17"/>
      <c r="J75" s="33"/>
    </row>
    <row r="76" spans="1:10" ht="15">
      <c r="A76" s="13"/>
      <c r="B76" s="215" t="s">
        <v>12</v>
      </c>
      <c r="C76" s="216"/>
      <c r="D76" s="216"/>
      <c r="E76" s="217"/>
      <c r="F76" s="118">
        <f>SUM(F66:F75)</f>
        <v>0</v>
      </c>
      <c r="G76" s="63"/>
      <c r="H76" s="119">
        <f>F76/12</f>
        <v>0</v>
      </c>
      <c r="I76" s="17"/>
      <c r="J76" s="33"/>
    </row>
    <row r="77" spans="1:10" ht="15.75" thickBot="1">
      <c r="A77" s="69"/>
      <c r="B77" s="120"/>
      <c r="C77" s="120"/>
      <c r="D77" s="120"/>
      <c r="E77" s="121"/>
      <c r="F77" s="122"/>
      <c r="G77" s="120"/>
      <c r="H77" s="120"/>
      <c r="I77" s="123"/>
      <c r="J77" s="33"/>
    </row>
    <row r="78" spans="1:10" ht="16.5" thickBot="1" thickTop="1">
      <c r="A78" s="83"/>
      <c r="B78" s="12"/>
      <c r="C78" s="12"/>
      <c r="D78" s="12"/>
      <c r="E78" s="124"/>
      <c r="F78" s="125"/>
      <c r="G78" s="12"/>
      <c r="H78" s="12"/>
      <c r="I78" s="12"/>
      <c r="J78" s="33"/>
    </row>
    <row r="79" spans="1:10" ht="15.75" thickTop="1">
      <c r="A79" s="8"/>
      <c r="B79" s="9"/>
      <c r="C79" s="9"/>
      <c r="D79" s="9"/>
      <c r="E79" s="126"/>
      <c r="F79" s="127"/>
      <c r="G79" s="9"/>
      <c r="H79" s="9"/>
      <c r="I79" s="11"/>
      <c r="J79" s="33"/>
    </row>
    <row r="80" spans="1:10" ht="15.75">
      <c r="A80" s="50"/>
      <c r="B80" s="128" t="s">
        <v>63</v>
      </c>
      <c r="C80" s="63"/>
      <c r="D80" s="63"/>
      <c r="E80" s="129"/>
      <c r="F80" s="63"/>
      <c r="G80" s="63"/>
      <c r="H80" s="63"/>
      <c r="I80" s="17"/>
      <c r="J80" s="33"/>
    </row>
    <row r="81" spans="1:10" ht="15">
      <c r="A81" s="50"/>
      <c r="B81" s="128"/>
      <c r="C81" s="63"/>
      <c r="D81" s="63"/>
      <c r="E81" s="129"/>
      <c r="F81" s="63"/>
      <c r="G81" s="63"/>
      <c r="H81" s="63"/>
      <c r="I81" s="17"/>
      <c r="J81" s="33"/>
    </row>
    <row r="82" spans="1:10" ht="15">
      <c r="A82" s="50"/>
      <c r="B82" s="128"/>
      <c r="C82" s="63"/>
      <c r="D82" s="130" t="s">
        <v>32</v>
      </c>
      <c r="E82" s="131" t="s">
        <v>33</v>
      </c>
      <c r="F82" s="130" t="s">
        <v>34</v>
      </c>
      <c r="G82" s="204" t="s">
        <v>30</v>
      </c>
      <c r="H82" s="205"/>
      <c r="I82" s="17"/>
      <c r="J82" s="33"/>
    </row>
    <row r="83" spans="1:11" ht="15">
      <c r="A83" s="50"/>
      <c r="B83" s="63" t="s">
        <v>31</v>
      </c>
      <c r="C83" s="63"/>
      <c r="D83" s="132"/>
      <c r="E83" s="133"/>
      <c r="F83" s="130">
        <f>E16</f>
        <v>695.9</v>
      </c>
      <c r="G83" s="197" t="e">
        <f>F83/D83*E83*20</f>
        <v>#DIV/0!</v>
      </c>
      <c r="H83" s="198"/>
      <c r="I83" s="17"/>
      <c r="J83" s="33"/>
      <c r="K83" s="134"/>
    </row>
    <row r="84" spans="1:11" ht="15">
      <c r="A84" s="50"/>
      <c r="B84" s="63" t="s">
        <v>56</v>
      </c>
      <c r="C84" s="63"/>
      <c r="D84" s="132"/>
      <c r="E84" s="133"/>
      <c r="F84" s="193"/>
      <c r="G84" s="197" t="e">
        <f>F84/D84*E84*20</f>
        <v>#DIV/0!</v>
      </c>
      <c r="H84" s="198"/>
      <c r="I84" s="17"/>
      <c r="J84" s="33"/>
      <c r="K84" s="134"/>
    </row>
    <row r="85" spans="1:10" ht="15">
      <c r="A85" s="50"/>
      <c r="B85" s="63" t="s">
        <v>41</v>
      </c>
      <c r="C85" s="63"/>
      <c r="D85" s="63"/>
      <c r="E85" s="129"/>
      <c r="F85" s="63"/>
      <c r="G85" s="199"/>
      <c r="H85" s="200"/>
      <c r="I85" s="17"/>
      <c r="J85" s="33"/>
    </row>
    <row r="86" spans="1:10" ht="15">
      <c r="A86" s="50"/>
      <c r="B86" s="63" t="s">
        <v>12</v>
      </c>
      <c r="C86" s="63"/>
      <c r="D86" s="63"/>
      <c r="E86" s="129"/>
      <c r="F86" s="63"/>
      <c r="G86" s="197" t="e">
        <f>SUM(G83:G85)</f>
        <v>#DIV/0!</v>
      </c>
      <c r="H86" s="198"/>
      <c r="I86" s="17"/>
      <c r="J86" s="33"/>
    </row>
    <row r="87" spans="1:10" ht="15">
      <c r="A87" s="50"/>
      <c r="B87" s="201" t="s">
        <v>36</v>
      </c>
      <c r="C87" s="202"/>
      <c r="D87" s="203"/>
      <c r="E87" s="135">
        <v>0.6</v>
      </c>
      <c r="F87" s="136"/>
      <c r="G87" s="136"/>
      <c r="H87" s="137" t="e">
        <f>G86*E87</f>
        <v>#DIV/0!</v>
      </c>
      <c r="I87" s="138"/>
      <c r="J87" s="33"/>
    </row>
    <row r="88" spans="1:10" ht="15.75" thickBot="1">
      <c r="A88" s="13"/>
      <c r="B88" s="12"/>
      <c r="C88" s="12"/>
      <c r="D88" s="12"/>
      <c r="E88" s="139"/>
      <c r="F88" s="12"/>
      <c r="G88" s="140"/>
      <c r="H88" s="141"/>
      <c r="I88" s="142"/>
      <c r="J88" s="33"/>
    </row>
    <row r="89" spans="1:10" ht="16.5" thickBot="1" thickTop="1">
      <c r="A89" s="76"/>
      <c r="B89" s="143"/>
      <c r="C89" s="143"/>
      <c r="D89" s="143"/>
      <c r="E89" s="144"/>
      <c r="F89" s="143"/>
      <c r="G89" s="145"/>
      <c r="H89" s="146"/>
      <c r="I89" s="147"/>
      <c r="J89" s="33"/>
    </row>
    <row r="90" spans="1:10" ht="15.75" thickTop="1">
      <c r="A90" s="13"/>
      <c r="B90" s="40"/>
      <c r="C90" s="12"/>
      <c r="D90" s="12"/>
      <c r="E90" s="33"/>
      <c r="F90" s="148"/>
      <c r="G90" s="148"/>
      <c r="H90" s="33"/>
      <c r="I90" s="138"/>
      <c r="J90" s="33"/>
    </row>
    <row r="91" spans="1:10" ht="15">
      <c r="A91" s="50"/>
      <c r="B91" s="194" t="s">
        <v>3</v>
      </c>
      <c r="C91" s="195"/>
      <c r="D91" s="195"/>
      <c r="E91" s="149" t="s">
        <v>4</v>
      </c>
      <c r="F91" s="51"/>
      <c r="G91" s="150" t="s">
        <v>30</v>
      </c>
      <c r="H91" s="151"/>
      <c r="I91" s="17"/>
      <c r="J91" s="12"/>
    </row>
    <row r="92" spans="1:10" ht="15">
      <c r="A92" s="50"/>
      <c r="B92" s="152" t="s">
        <v>20</v>
      </c>
      <c r="C92" s="153">
        <v>0.318</v>
      </c>
      <c r="D92" s="154"/>
      <c r="E92" s="155">
        <f>E12*C92</f>
        <v>0</v>
      </c>
      <c r="F92" s="26"/>
      <c r="G92" s="156">
        <f>E92/12</f>
        <v>0</v>
      </c>
      <c r="H92" s="157" t="e">
        <f>G92/G101</f>
        <v>#DIV/0!</v>
      </c>
      <c r="I92" s="17"/>
      <c r="J92" s="12"/>
    </row>
    <row r="93" spans="1:10" ht="15">
      <c r="A93" s="50"/>
      <c r="B93" s="206" t="s">
        <v>64</v>
      </c>
      <c r="C93" s="207"/>
      <c r="D93" s="208"/>
      <c r="E93" s="158" t="e">
        <f>G83*10+G84*10</f>
        <v>#DIV/0!</v>
      </c>
      <c r="F93" s="37"/>
      <c r="G93" s="159" t="e">
        <f>E93/10</f>
        <v>#DIV/0!</v>
      </c>
      <c r="H93" s="160" t="e">
        <f>G93/G101</f>
        <v>#DIV/0!</v>
      </c>
      <c r="I93" s="17"/>
      <c r="J93" s="12"/>
    </row>
    <row r="94" spans="1:10" ht="15">
      <c r="A94" s="50"/>
      <c r="B94" s="206" t="s">
        <v>65</v>
      </c>
      <c r="C94" s="207"/>
      <c r="D94" s="208"/>
      <c r="E94" s="161">
        <f>F76</f>
        <v>0</v>
      </c>
      <c r="F94" s="37"/>
      <c r="G94" s="159">
        <f>E94/12</f>
        <v>0</v>
      </c>
      <c r="H94" s="160" t="e">
        <f>G94/G101</f>
        <v>#DIV/0!</v>
      </c>
      <c r="I94" s="17"/>
      <c r="J94" s="12"/>
    </row>
    <row r="95" spans="1:10" ht="30.75" customHeight="1">
      <c r="A95" s="50"/>
      <c r="B95" s="209" t="s">
        <v>66</v>
      </c>
      <c r="C95" s="210"/>
      <c r="D95" s="211"/>
      <c r="E95" s="162">
        <f>G85*10</f>
        <v>0</v>
      </c>
      <c r="F95" s="37"/>
      <c r="G95" s="159">
        <f>E95/10</f>
        <v>0</v>
      </c>
      <c r="H95" s="160" t="e">
        <f>G95/G101</f>
        <v>#DIV/0!</v>
      </c>
      <c r="I95" s="17"/>
      <c r="J95" s="12"/>
    </row>
    <row r="96" spans="1:10" ht="15">
      <c r="A96" s="50"/>
      <c r="B96" s="206" t="s">
        <v>67</v>
      </c>
      <c r="C96" s="207"/>
      <c r="D96" s="208"/>
      <c r="E96" s="163">
        <f>F32</f>
        <v>0</v>
      </c>
      <c r="F96" s="37"/>
      <c r="G96" s="159">
        <f>E96/12</f>
        <v>0</v>
      </c>
      <c r="H96" s="160" t="e">
        <f>G96/G101</f>
        <v>#DIV/0!</v>
      </c>
      <c r="I96" s="17"/>
      <c r="J96" s="12"/>
    </row>
    <row r="97" spans="1:10" s="167" customFormat="1" ht="15">
      <c r="A97" s="164"/>
      <c r="B97" s="152" t="s">
        <v>68</v>
      </c>
      <c r="C97" s="152"/>
      <c r="D97" s="154"/>
      <c r="E97" s="163">
        <f>F47</f>
        <v>0</v>
      </c>
      <c r="F97" s="37"/>
      <c r="G97" s="159">
        <f>E97/12</f>
        <v>0</v>
      </c>
      <c r="H97" s="160" t="e">
        <f>G97/G101</f>
        <v>#DIV/0!</v>
      </c>
      <c r="I97" s="165"/>
      <c r="J97" s="166"/>
    </row>
    <row r="98" spans="1:10" s="167" customFormat="1" ht="15">
      <c r="A98" s="164"/>
      <c r="B98" s="152" t="s">
        <v>69</v>
      </c>
      <c r="C98" s="152"/>
      <c r="D98" s="154"/>
      <c r="E98" s="163">
        <f>F61</f>
        <v>0</v>
      </c>
      <c r="F98" s="37"/>
      <c r="G98" s="159">
        <f>E98/12</f>
        <v>0</v>
      </c>
      <c r="H98" s="160" t="e">
        <f>+G98/G101</f>
        <v>#DIV/0!</v>
      </c>
      <c r="I98" s="165"/>
      <c r="J98" s="166"/>
    </row>
    <row r="99" spans="1:10" ht="15">
      <c r="A99" s="50"/>
      <c r="B99" s="212" t="s">
        <v>9</v>
      </c>
      <c r="C99" s="213"/>
      <c r="D99" s="214"/>
      <c r="E99" s="168" t="e">
        <f>SUM(E92:E98)</f>
        <v>#DIV/0!</v>
      </c>
      <c r="F99" s="117"/>
      <c r="G99" s="118" t="e">
        <f>SUM(G92:G98)</f>
        <v>#DIV/0!</v>
      </c>
      <c r="H99" s="157"/>
      <c r="I99" s="17"/>
      <c r="J99" s="12"/>
    </row>
    <row r="100" spans="1:10" ht="15">
      <c r="A100" s="50"/>
      <c r="B100" s="52" t="s">
        <v>47</v>
      </c>
      <c r="C100" s="36"/>
      <c r="D100" s="169">
        <v>0.16</v>
      </c>
      <c r="E100" s="161" t="e">
        <f>E99*D100</f>
        <v>#DIV/0!</v>
      </c>
      <c r="F100" s="161"/>
      <c r="G100" s="161" t="e">
        <f>G99*D100</f>
        <v>#DIV/0!</v>
      </c>
      <c r="H100" s="157" t="e">
        <f>G100/G101</f>
        <v>#DIV/0!</v>
      </c>
      <c r="I100" s="17"/>
      <c r="J100" s="12"/>
    </row>
    <row r="101" spans="1:10" ht="15">
      <c r="A101" s="50"/>
      <c r="B101" s="194" t="s">
        <v>10</v>
      </c>
      <c r="C101" s="195"/>
      <c r="D101" s="196"/>
      <c r="E101" s="170" t="e">
        <f>SUM(E99:E100)</f>
        <v>#DIV/0!</v>
      </c>
      <c r="F101" s="56"/>
      <c r="G101" s="171" t="e">
        <f>SUM(G99:G100)</f>
        <v>#DIV/0!</v>
      </c>
      <c r="H101" s="172" t="e">
        <f>SUM(H92:H100)</f>
        <v>#DIV/0!</v>
      </c>
      <c r="I101" s="17"/>
      <c r="J101" s="12"/>
    </row>
    <row r="102" spans="1:10" ht="15">
      <c r="A102" s="13"/>
      <c r="B102" s="173"/>
      <c r="C102" s="173"/>
      <c r="D102" s="173"/>
      <c r="E102" s="174"/>
      <c r="F102" s="175"/>
      <c r="G102" s="176"/>
      <c r="H102" s="177"/>
      <c r="I102" s="17"/>
      <c r="J102" s="12"/>
    </row>
    <row r="103" spans="1:10" ht="15">
      <c r="A103" s="50"/>
      <c r="B103" s="178" t="s">
        <v>37</v>
      </c>
      <c r="C103" s="178"/>
      <c r="D103" s="179"/>
      <c r="E103" s="180"/>
      <c r="F103" s="181"/>
      <c r="G103" s="181"/>
      <c r="H103" s="182" t="e">
        <f>G101/E17</f>
        <v>#DIV/0!</v>
      </c>
      <c r="I103" s="17"/>
      <c r="J103" s="12"/>
    </row>
    <row r="104" spans="1:10" ht="15.75" thickBot="1">
      <c r="A104" s="69"/>
      <c r="B104" s="183"/>
      <c r="C104" s="183"/>
      <c r="D104" s="183"/>
      <c r="E104" s="184"/>
      <c r="F104" s="185"/>
      <c r="G104" s="186"/>
      <c r="H104" s="187"/>
      <c r="I104" s="123"/>
      <c r="J104" s="12"/>
    </row>
    <row r="105" spans="1:10" ht="15.75" thickTop="1">
      <c r="A105" s="83"/>
      <c r="B105" s="105"/>
      <c r="C105" s="105"/>
      <c r="D105" s="107"/>
      <c r="E105" s="106"/>
      <c r="F105" s="28"/>
      <c r="G105" s="87"/>
      <c r="H105" s="12"/>
      <c r="I105" s="12"/>
      <c r="J105" s="12"/>
    </row>
    <row r="106" spans="1:10" ht="30" customHeight="1">
      <c r="A106" s="83"/>
      <c r="B106" s="236" t="s">
        <v>73</v>
      </c>
      <c r="C106" s="237"/>
      <c r="D106" s="237"/>
      <c r="E106" s="237"/>
      <c r="F106" s="237"/>
      <c r="G106" s="237"/>
      <c r="H106" s="238"/>
      <c r="I106" s="12"/>
      <c r="J106" s="12"/>
    </row>
    <row r="107" spans="1:10" ht="15">
      <c r="A107" s="83"/>
      <c r="B107" s="105"/>
      <c r="C107" s="105"/>
      <c r="D107" s="105"/>
      <c r="E107" s="106"/>
      <c r="F107" s="28"/>
      <c r="G107" s="87"/>
      <c r="H107" s="12"/>
      <c r="I107" s="12"/>
      <c r="J107" s="12"/>
    </row>
    <row r="108" spans="1:10" ht="26.25" customHeight="1">
      <c r="A108" s="83"/>
      <c r="B108" s="236" t="s">
        <v>71</v>
      </c>
      <c r="C108" s="237"/>
      <c r="D108" s="237"/>
      <c r="E108" s="237"/>
      <c r="F108" s="237"/>
      <c r="G108" s="237"/>
      <c r="H108" s="238"/>
      <c r="I108" s="12"/>
      <c r="J108" s="12"/>
    </row>
    <row r="109" spans="1:10" ht="15">
      <c r="A109" s="83"/>
      <c r="B109" s="188"/>
      <c r="C109" s="188"/>
      <c r="D109" s="188"/>
      <c r="E109" s="189"/>
      <c r="F109" s="190"/>
      <c r="G109" s="191"/>
      <c r="H109" s="192"/>
      <c r="I109" s="12"/>
      <c r="J109" s="12"/>
    </row>
    <row r="110" spans="2:8" ht="32.25" customHeight="1">
      <c r="B110" s="221" t="s">
        <v>70</v>
      </c>
      <c r="C110" s="222"/>
      <c r="D110" s="222"/>
      <c r="E110" s="222"/>
      <c r="F110" s="222"/>
      <c r="G110" s="222"/>
      <c r="H110" s="223"/>
    </row>
    <row r="111" ht="15"/>
    <row r="112" spans="2:8" ht="32.25" customHeight="1">
      <c r="B112" s="221" t="s">
        <v>74</v>
      </c>
      <c r="C112" s="222"/>
      <c r="D112" s="222"/>
      <c r="E112" s="222"/>
      <c r="F112" s="222"/>
      <c r="G112" s="222"/>
      <c r="H112" s="223"/>
    </row>
    <row r="113" ht="15"/>
    <row r="114" spans="2:8" ht="15.75">
      <c r="B114" s="236" t="s">
        <v>72</v>
      </c>
      <c r="C114" s="237"/>
      <c r="D114" s="237"/>
      <c r="E114" s="237"/>
      <c r="F114" s="237"/>
      <c r="G114" s="237"/>
      <c r="H114" s="238"/>
    </row>
    <row r="116" spans="2:8" ht="15.75">
      <c r="B116" s="236"/>
      <c r="C116" s="237"/>
      <c r="D116" s="237"/>
      <c r="E116" s="237"/>
      <c r="F116" s="237"/>
      <c r="G116" s="237"/>
      <c r="H116" s="238"/>
    </row>
  </sheetData>
  <sheetProtection/>
  <mergeCells count="41">
    <mergeCell ref="A1:I3"/>
    <mergeCell ref="B112:H112"/>
    <mergeCell ref="B108:H108"/>
    <mergeCell ref="B114:H114"/>
    <mergeCell ref="B116:H116"/>
    <mergeCell ref="B106:H106"/>
    <mergeCell ref="A4:I4"/>
    <mergeCell ref="B13:D13"/>
    <mergeCell ref="B14:D14"/>
    <mergeCell ref="B15:D15"/>
    <mergeCell ref="B16:D16"/>
    <mergeCell ref="B110:H110"/>
    <mergeCell ref="B17:D17"/>
    <mergeCell ref="B22:C22"/>
    <mergeCell ref="B33:C33"/>
    <mergeCell ref="B37:C37"/>
    <mergeCell ref="B51:C51"/>
    <mergeCell ref="B66:E66"/>
    <mergeCell ref="B67:E67"/>
    <mergeCell ref="B68:E68"/>
    <mergeCell ref="B69:E69"/>
    <mergeCell ref="B70:E70"/>
    <mergeCell ref="B71:E71"/>
    <mergeCell ref="B72:E72"/>
    <mergeCell ref="B93:D93"/>
    <mergeCell ref="B73:E73"/>
    <mergeCell ref="B74:E74"/>
    <mergeCell ref="B75:E75"/>
    <mergeCell ref="B76:E76"/>
    <mergeCell ref="G82:H82"/>
    <mergeCell ref="G84:H84"/>
    <mergeCell ref="B94:D94"/>
    <mergeCell ref="B95:D95"/>
    <mergeCell ref="B96:D96"/>
    <mergeCell ref="B99:D99"/>
    <mergeCell ref="B101:D101"/>
    <mergeCell ref="G83:H83"/>
    <mergeCell ref="G85:H85"/>
    <mergeCell ref="G86:H86"/>
    <mergeCell ref="B87:D87"/>
    <mergeCell ref="B91:D91"/>
  </mergeCells>
  <printOptions/>
  <pageMargins left="0.5118110236220472" right="0.5118110236220472" top="0.984251968503937" bottom="0.984251968503937" header="0.1968503937007874" footer="0.31496062992125984"/>
  <pageSetup cellComments="asDisplayed" horizontalDpi="600" verticalDpi="600" orientation="portrait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2:E14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6384" width="9.140625" style="2" customWidth="1"/>
  </cols>
  <sheetData>
    <row r="12" ht="15">
      <c r="E12" s="5"/>
    </row>
    <row r="13" ht="15">
      <c r="E13" s="5"/>
    </row>
    <row r="14" ht="15">
      <c r="E14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2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B1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6.421875" style="4" bestFit="1" customWidth="1"/>
    <col min="2" max="2" width="9.57421875" style="4" bestFit="1" customWidth="1"/>
    <col min="3" max="16384" width="9.140625" style="4" customWidth="1"/>
  </cols>
  <sheetData>
    <row r="1" ht="15"/>
    <row r="2" ht="15"/>
    <row r="3" ht="15"/>
    <row r="4" ht="15"/>
    <row r="5" ht="15"/>
    <row r="6" ht="15"/>
    <row r="7" spans="1:2" ht="15">
      <c r="A7" s="4" t="s">
        <v>42</v>
      </c>
      <c r="B7" s="4">
        <v>2500</v>
      </c>
    </row>
    <row r="8" spans="1:2" ht="15">
      <c r="A8" s="4" t="s">
        <v>43</v>
      </c>
      <c r="B8" s="4" t="s">
        <v>44</v>
      </c>
    </row>
    <row r="9" spans="1:2" ht="15">
      <c r="A9" s="4" t="s">
        <v>45</v>
      </c>
      <c r="B9" s="4">
        <f>2500/220</f>
        <v>11.363636363636363</v>
      </c>
    </row>
    <row r="10" ht="15"/>
    <row r="11" spans="1:2" ht="15">
      <c r="A11" s="4" t="s">
        <v>46</v>
      </c>
      <c r="B11" s="4">
        <f>B9+(B9*20%)</f>
        <v>13.636363636363637</v>
      </c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6384" width="9.140625" style="2" customWidth="1"/>
  </cols>
  <sheetData>
    <row r="1" ht="15">
      <c r="B1" s="1" t="s">
        <v>48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6384" width="9.140625" style="2" customWidth="1"/>
  </cols>
  <sheetData>
    <row r="1" ht="15">
      <c r="B1" s="1" t="s">
        <v>49</v>
      </c>
    </row>
    <row r="5" ht="15">
      <c r="C5" s="3" t="s">
        <v>50</v>
      </c>
    </row>
    <row r="18" ht="15">
      <c r="C18" s="3" t="s">
        <v>51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Recepcao</dc:creator>
  <cp:keywords/>
  <dc:description/>
  <cp:lastModifiedBy>julio.prado</cp:lastModifiedBy>
  <cp:lastPrinted>2020-05-25T11:30:54Z</cp:lastPrinted>
  <dcterms:created xsi:type="dcterms:W3CDTF">2009-12-12T13:43:50Z</dcterms:created>
  <dcterms:modified xsi:type="dcterms:W3CDTF">2020-05-25T11:59:58Z</dcterms:modified>
  <cp:category/>
  <cp:version/>
  <cp:contentType/>
  <cp:contentStatus/>
</cp:coreProperties>
</file>